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ои документы\БЮДЖЕТ 2026\Внесение изменений\30.10.2026\"/>
    </mc:Choice>
  </mc:AlternateContent>
  <bookViews>
    <workbookView xWindow="0" yWindow="0" windowWidth="28800" windowHeight="12480"/>
  </bookViews>
  <sheets>
    <sheet name="Доходы" sheetId="3" r:id="rId1"/>
    <sheet name="Расходы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3" l="1"/>
  <c r="D44" i="3"/>
  <c r="D42" i="3"/>
  <c r="D37" i="3"/>
  <c r="D48" i="3" s="1"/>
  <c r="D30" i="3"/>
  <c r="C26" i="3"/>
  <c r="B26" i="3"/>
  <c r="D25" i="3"/>
  <c r="D24" i="3"/>
  <c r="D23" i="3"/>
  <c r="D22" i="3"/>
  <c r="D21" i="3"/>
  <c r="D20" i="3"/>
  <c r="D19" i="3"/>
  <c r="D18" i="3"/>
  <c r="C17" i="3"/>
  <c r="B17" i="3"/>
  <c r="D17" i="3" s="1"/>
  <c r="D16" i="3"/>
  <c r="D15" i="3"/>
  <c r="D14" i="3"/>
  <c r="D13" i="3"/>
  <c r="D12" i="3"/>
  <c r="D11" i="3"/>
  <c r="D10" i="3"/>
  <c r="D9" i="3"/>
  <c r="D7" i="3"/>
  <c r="D6" i="3"/>
  <c r="D26" i="3" l="1"/>
  <c r="C27" i="3"/>
  <c r="C33" i="3" s="1"/>
  <c r="B27" i="3"/>
  <c r="B33" i="3" l="1"/>
  <c r="C29" i="3"/>
  <c r="D27" i="3"/>
  <c r="E25" i="1"/>
  <c r="C34" i="3" l="1"/>
  <c r="F54" i="1"/>
  <c r="F53" i="1"/>
  <c r="E52" i="1"/>
  <c r="F50" i="1"/>
  <c r="F49" i="1" s="1"/>
  <c r="E49" i="1"/>
  <c r="F47" i="1"/>
  <c r="F46" i="1"/>
  <c r="E45" i="1"/>
  <c r="D45" i="1"/>
  <c r="F43" i="1"/>
  <c r="F42" i="1"/>
  <c r="F41" i="1"/>
  <c r="F40" i="1"/>
  <c r="E39" i="1"/>
  <c r="F37" i="1"/>
  <c r="F36" i="1" s="1"/>
  <c r="E36" i="1"/>
  <c r="F34" i="1"/>
  <c r="F33" i="1"/>
  <c r="F32" i="1"/>
  <c r="F31" i="1"/>
  <c r="E30" i="1"/>
  <c r="F28" i="1"/>
  <c r="F27" i="1"/>
  <c r="F26" i="1"/>
  <c r="D25" i="1"/>
  <c r="F23" i="1"/>
  <c r="F22" i="1"/>
  <c r="F21" i="1"/>
  <c r="E20" i="1"/>
  <c r="E17" i="1"/>
  <c r="F15" i="1"/>
  <c r="E14" i="1"/>
  <c r="F12" i="1"/>
  <c r="F11" i="1"/>
  <c r="F10" i="1"/>
  <c r="F9" i="1"/>
  <c r="F8" i="1"/>
  <c r="F7" i="1"/>
  <c r="F6" i="1"/>
  <c r="E5" i="1"/>
  <c r="F45" i="1" l="1"/>
  <c r="E55" i="1"/>
  <c r="F52" i="1"/>
  <c r="F25" i="1"/>
  <c r="F39" i="1"/>
  <c r="D36" i="1"/>
  <c r="F5" i="1"/>
  <c r="F18" i="1"/>
  <c r="F17" i="1" s="1"/>
  <c r="D52" i="1"/>
  <c r="F30" i="1"/>
  <c r="F20" i="1"/>
  <c r="F14" i="1"/>
  <c r="D30" i="1"/>
  <c r="D39" i="1"/>
  <c r="D49" i="1"/>
  <c r="F55" i="1" l="1"/>
  <c r="D55" i="1"/>
</calcChain>
</file>

<file path=xl/sharedStrings.xml><?xml version="1.0" encoding="utf-8"?>
<sst xmlns="http://schemas.openxmlformats.org/spreadsheetml/2006/main" count="177" uniqueCount="114">
  <si>
    <t>Вносимые изменения в бюджет Топчихинского района Алтайского края на 2026 год</t>
  </si>
  <si>
    <t xml:space="preserve">
тыс. рублей</t>
  </si>
  <si>
    <t>Наименование</t>
  </si>
  <si>
    <t>Рз</t>
  </si>
  <si>
    <t>Пр</t>
  </si>
  <si>
    <t>изменения 29.06.2026</t>
  </si>
  <si>
    <t>отклонение</t>
  </si>
  <si>
    <t>Примечания</t>
  </si>
  <si>
    <t>Общегосударственные вопросы</t>
  </si>
  <si>
    <t>01</t>
  </si>
  <si>
    <t>00</t>
  </si>
  <si>
    <t>Функционирование высшего должностного лица 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</si>
  <si>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</si>
  <si>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</si>
  <si>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</si>
  <si>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</si>
  <si>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</si>
  <si>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</si>
  <si>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</si>
  <si>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</si>
  <si>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</si>
  <si>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Резервные фонды 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</si>
  <si>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</si>
  <si>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</si>
  <si>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</si>
  <si>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</si>
  <si>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</si>
  <si>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10</t>
  </si>
  <si>
    <t>Национальная экономика</t>
  </si>
  <si>
    <t>Сельское хозяйство и рыболовство</t>
  </si>
  <si>
    <t>Дорожное хозяйство (дорожные фонды)</t>
  </si>
  <si>
    <t>09</t>
  </si>
  <si>
    <t>Другие вопросы в области национальной экономики</t>
  </si>
  <si>
    <t>Перераспределение РФ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</si>
  <si>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</si>
  <si>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</si>
  <si>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</si>
  <si>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</si>
  <si>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Образование</t>
  </si>
  <si>
    <t>07</t>
  </si>
  <si>
    <t>Дошкольное образование</t>
  </si>
  <si>
    <t>Общее образование</t>
  </si>
  <si>
    <t>Дополнительное образование детей</t>
  </si>
  <si>
    <t>Другие вопросы в области образования</t>
  </si>
  <si>
    <t>Культура и кинематография</t>
  </si>
  <si>
    <t>08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</si>
  <si>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</si>
  <si>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</si>
  <si>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</si>
  <si>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</si>
  <si>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</si>
  <si>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</si>
  <si>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</si>
  <si>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</si>
  <si>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</si>
  <si>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11</t>
  </si>
  <si>
    <t>Средства массовой информации</t>
  </si>
  <si>
    <t>Периодическая печать и издательства</t>
  </si>
  <si>
    <t>Межбюджетные трансферты 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</si>
  <si>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</si>
  <si>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Прочие межбюджетные трансферты общего характера</t>
  </si>
  <si>
    <t>ВСЕГО РАСХОДОВ</t>
  </si>
  <si>
    <t>Дотация на сбалансированность</t>
  </si>
  <si>
    <t>Прочая дотация (на обустройство площадок ТКО)</t>
  </si>
  <si>
    <t>ИТОГО:</t>
  </si>
  <si>
    <t>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Алтайского края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</si>
  <si>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</t>
  </si>
  <si>
    <t>Уточнение плановых назначений (командировочные расходы)</t>
  </si>
  <si>
    <t>Уточнение плановых назначений</t>
  </si>
  <si>
    <t>Корректировка средств краевого бюджета (скважины, газ.котельная)</t>
  </si>
  <si>
    <t>Уточнение плановых назначений - Топчихинский сельсовет (памятник)</t>
  </si>
  <si>
    <t>Уточнение плановых назначений (приобретение мебели в здание д/с на Куйбышева)</t>
  </si>
  <si>
    <t>изменения 30.10.2026</t>
  </si>
  <si>
    <t>Топчихинский сельсовет -1500,0 ППМИ дет.площадка</t>
  </si>
  <si>
    <t>Уточнение плановых назначений (Топчихинский сельсовет, Чистюньский сверх ППМИ)</t>
  </si>
  <si>
    <t>Уточнение плановых назначений (опашка сельсоветы) и корректировка ФОТ ГО ЧС</t>
  </si>
  <si>
    <t>Дотации за достижение наилучших значений показателей деятельности ОМС</t>
  </si>
  <si>
    <t>Субсидии бюджетам муниципальных образований на проектирование и строительство газовых котельных в рамках мероприятий по газификации Алтайского края</t>
  </si>
  <si>
    <t>Субсидии бюджетам муниципальных образований на реализацию инициативных проектов развития (создания) общественной инфраструктуры муниципальных образований (Топчихинский район, поселок Комариха)</t>
  </si>
  <si>
    <t>Субсидии бюджетам муниципальных образований на реализацию инициативных проектов развития (создания) общественной инфраструктуры муниципальных образований (Топчихинский район, село Переясловка)</t>
  </si>
  <si>
    <t>Субсидии бюджетам муниципальных образований на реализацию инициативных проектов развития (создания) общественной инфраструктуры муниципальных образований (Топчихинский район, село Чистюнька)</t>
  </si>
  <si>
    <t>Субсидии бюджетам муниципальных образований на реализацию мероприятий, направленных на обеспечение стабильного водоснабжения населения Алтайского края</t>
  </si>
  <si>
    <t>Прочая дотация (на содержание площадок ТКО)</t>
  </si>
  <si>
    <t>Уточнённый план бюджета Топчихинского района Алтайского края
на 2026 год (доходы)</t>
  </si>
  <si>
    <t>тыс. рублей</t>
  </si>
  <si>
    <t>Вид дохода</t>
  </si>
  <si>
    <t>первоначальный бюджет</t>
  </si>
  <si>
    <t>Собственные доходы</t>
  </si>
  <si>
    <t>ндфл</t>
  </si>
  <si>
    <t>акцизы</t>
  </si>
  <si>
    <t>туристический налог</t>
  </si>
  <si>
    <t>есхн</t>
  </si>
  <si>
    <t>усн</t>
  </si>
  <si>
    <t>енвд</t>
  </si>
  <si>
    <t>патент</t>
  </si>
  <si>
    <t>налог на имущество</t>
  </si>
  <si>
    <t>земельный</t>
  </si>
  <si>
    <t>НДПИ</t>
  </si>
  <si>
    <t>госпошлина</t>
  </si>
  <si>
    <t>ИТОГО налоговых (с акцизами)</t>
  </si>
  <si>
    <t>аренда земли</t>
  </si>
  <si>
    <t>аренда имущества</t>
  </si>
  <si>
    <t>доходы от перечисления части прибыли</t>
  </si>
  <si>
    <t>ППРИ</t>
  </si>
  <si>
    <t>доходы от платных услуг</t>
  </si>
  <si>
    <t>доходы от продажи материальных и нематериальных активов</t>
  </si>
  <si>
    <t>штрафы</t>
  </si>
  <si>
    <t>прочие неналоговые</t>
  </si>
  <si>
    <t>ИТОГО неналоговых</t>
  </si>
  <si>
    <t>ИТОГО собственных доходов:</t>
  </si>
  <si>
    <t>денежные пожертвования ДШИ+адм</t>
  </si>
  <si>
    <t>ИТОГО собственные + пожертвования</t>
  </si>
  <si>
    <t xml:space="preserve"> Изменение безвозмездных поступлений из краевого бюджета на:</t>
  </si>
  <si>
    <t>снижение на сумму: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</si>
</sst>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0" fontId="1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164" fontId="1" fillId="0" borderId="1" xfId="0" applyNumberFormat="1" applyFont="1" applyBorder="1"/>
    <xf numFmtId="164" fontId="8" fillId="0" borderId="1" xfId="0" applyNumberFormat="1" applyFont="1" applyBorder="1"/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164" fontId="9" fillId="0" borderId="1" xfId="0" applyNumberFormat="1" applyFont="1" applyBorder="1"/>
    <xf numFmtId="0" fontId="10" fillId="0" borderId="0" xfId="0" applyFont="1"/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wrapText="1"/>
    </xf>
    <xf numFmtId="0" fontId="9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wrapText="1"/>
    </xf>
    <xf numFmtId="0" fontId="5" fillId="0" borderId="3" xfId="0" applyFont="1" applyBorder="1" applyAlignment="1">
      <alignment horizontal="justify" wrapText="1"/>
    </xf>
    <xf numFmtId="0" fontId="5" fillId="0" borderId="4" xfId="0" applyFont="1" applyBorder="1" applyAlignment="1">
      <alignment horizontal="justify" wrapText="1"/>
    </xf>
    <xf numFmtId="0" fontId="1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164" fontId="7" fillId="0" borderId="1" xfId="0" applyNumberFormat="1" applyFont="1" applyBorder="1"/>
    <xf numFmtId="164" fontId="12" fillId="0" borderId="1" xfId="0" applyNumberFormat="1" applyFont="1" applyBorder="1"/>
    <xf numFmtId="0" fontId="10" fillId="0" borderId="0" xfId="0" applyFont="1" applyAlignment="1">
      <alignment horizontal="center" vertical="center"/>
    </xf>
    <xf numFmtId="164" fontId="11" fillId="0" borderId="1" xfId="0" applyNumberFormat="1" applyFont="1" applyBorder="1"/>
    <xf numFmtId="164" fontId="13" fillId="0" borderId="1" xfId="0" applyNumberFormat="1" applyFont="1" applyBorder="1"/>
    <xf numFmtId="164" fontId="12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22" workbookViewId="0">
      <selection activeCell="B35" sqref="B35"/>
    </sheetView>
  </sheetViews>
  <sheetFormatPr defaultRowHeight="15.75" x14ac:dyDescent="0.25"/>
  <cols>
    <col min="1" max="1" width="27.42578125" style="23" customWidth="1"/>
    <col min="2" max="2" width="20.5703125" style="24" customWidth="1"/>
    <col min="3" max="3" width="19.5703125" style="24" customWidth="1"/>
    <col min="4" max="4" width="15" style="24" customWidth="1"/>
  </cols>
  <sheetData>
    <row r="1" spans="1:4" s="30" customFormat="1" ht="33.75" customHeight="1" x14ac:dyDescent="0.25">
      <c r="A1" s="45" t="s">
        <v>83</v>
      </c>
      <c r="B1" s="45"/>
      <c r="C1" s="45"/>
      <c r="D1" s="45"/>
    </row>
    <row r="2" spans="1:4" s="30" customFormat="1" ht="7.5" customHeight="1" x14ac:dyDescent="0.25">
      <c r="A2" s="31"/>
      <c r="B2" s="31"/>
      <c r="C2" s="31"/>
      <c r="D2" s="31"/>
    </row>
    <row r="3" spans="1:4" s="30" customFormat="1" x14ac:dyDescent="0.25">
      <c r="A3" s="31"/>
      <c r="B3" s="31"/>
      <c r="C3" s="31"/>
      <c r="D3" s="32" t="s">
        <v>84</v>
      </c>
    </row>
    <row r="4" spans="1:4" s="63" customFormat="1" ht="31.5" x14ac:dyDescent="0.25">
      <c r="A4" s="33" t="s">
        <v>85</v>
      </c>
      <c r="B4" s="34" t="s">
        <v>72</v>
      </c>
      <c r="C4" s="33" t="s">
        <v>86</v>
      </c>
      <c r="D4" s="35" t="s">
        <v>6</v>
      </c>
    </row>
    <row r="5" spans="1:4" s="63" customFormat="1" x14ac:dyDescent="0.25">
      <c r="A5" s="46" t="s">
        <v>87</v>
      </c>
      <c r="B5" s="47"/>
      <c r="C5" s="47"/>
      <c r="D5" s="48"/>
    </row>
    <row r="6" spans="1:4" s="30" customFormat="1" x14ac:dyDescent="0.25">
      <c r="A6" s="36" t="s">
        <v>88</v>
      </c>
      <c r="B6" s="61">
        <v>263207.7</v>
      </c>
      <c r="C6" s="61">
        <v>263207.7</v>
      </c>
      <c r="D6" s="62">
        <f>B6-C6</f>
        <v>0</v>
      </c>
    </row>
    <row r="7" spans="1:4" s="30" customFormat="1" x14ac:dyDescent="0.25">
      <c r="A7" s="36" t="s">
        <v>89</v>
      </c>
      <c r="B7" s="61">
        <v>12069.8</v>
      </c>
      <c r="C7" s="61">
        <v>12069.8</v>
      </c>
      <c r="D7" s="62">
        <f t="shared" ref="D7:D27" si="0">B7-C7</f>
        <v>0</v>
      </c>
    </row>
    <row r="8" spans="1:4" s="30" customFormat="1" x14ac:dyDescent="0.25">
      <c r="A8" s="36" t="s">
        <v>90</v>
      </c>
      <c r="B8" s="61"/>
      <c r="C8" s="61"/>
      <c r="D8" s="62"/>
    </row>
    <row r="9" spans="1:4" s="30" customFormat="1" x14ac:dyDescent="0.25">
      <c r="A9" s="36" t="s">
        <v>91</v>
      </c>
      <c r="B9" s="61">
        <v>1403.5</v>
      </c>
      <c r="C9" s="61">
        <v>1403.5</v>
      </c>
      <c r="D9" s="62">
        <f t="shared" si="0"/>
        <v>0</v>
      </c>
    </row>
    <row r="10" spans="1:4" s="30" customFormat="1" x14ac:dyDescent="0.25">
      <c r="A10" s="36" t="s">
        <v>92</v>
      </c>
      <c r="B10" s="61">
        <v>22393</v>
      </c>
      <c r="C10" s="61">
        <v>22393</v>
      </c>
      <c r="D10" s="62">
        <f t="shared" si="0"/>
        <v>0</v>
      </c>
    </row>
    <row r="11" spans="1:4" s="30" customFormat="1" x14ac:dyDescent="0.25">
      <c r="A11" s="36" t="s">
        <v>93</v>
      </c>
      <c r="B11" s="61"/>
      <c r="C11" s="61"/>
      <c r="D11" s="62">
        <f t="shared" si="0"/>
        <v>0</v>
      </c>
    </row>
    <row r="12" spans="1:4" s="30" customFormat="1" x14ac:dyDescent="0.25">
      <c r="A12" s="36" t="s">
        <v>94</v>
      </c>
      <c r="B12" s="61">
        <v>9248</v>
      </c>
      <c r="C12" s="61">
        <v>9248</v>
      </c>
      <c r="D12" s="62">
        <f t="shared" si="0"/>
        <v>0</v>
      </c>
    </row>
    <row r="13" spans="1:4" s="30" customFormat="1" x14ac:dyDescent="0.25">
      <c r="A13" s="36" t="s">
        <v>95</v>
      </c>
      <c r="B13" s="61"/>
      <c r="C13" s="61"/>
      <c r="D13" s="62">
        <f t="shared" si="0"/>
        <v>0</v>
      </c>
    </row>
    <row r="14" spans="1:4" s="30" customFormat="1" x14ac:dyDescent="0.25">
      <c r="A14" s="36" t="s">
        <v>96</v>
      </c>
      <c r="B14" s="61"/>
      <c r="C14" s="61"/>
      <c r="D14" s="62">
        <f t="shared" si="0"/>
        <v>0</v>
      </c>
    </row>
    <row r="15" spans="1:4" s="30" customFormat="1" x14ac:dyDescent="0.25">
      <c r="A15" s="36" t="s">
        <v>97</v>
      </c>
      <c r="B15" s="61"/>
      <c r="C15" s="61"/>
      <c r="D15" s="62">
        <f t="shared" si="0"/>
        <v>0</v>
      </c>
    </row>
    <row r="16" spans="1:4" s="30" customFormat="1" x14ac:dyDescent="0.25">
      <c r="A16" s="36" t="s">
        <v>98</v>
      </c>
      <c r="B16" s="61">
        <v>8730</v>
      </c>
      <c r="C16" s="61">
        <v>8715</v>
      </c>
      <c r="D16" s="62">
        <f t="shared" si="0"/>
        <v>15</v>
      </c>
    </row>
    <row r="17" spans="1:4" s="30" customFormat="1" ht="31.5" x14ac:dyDescent="0.25">
      <c r="A17" s="37" t="s">
        <v>99</v>
      </c>
      <c r="B17" s="64">
        <f>SUM(B6:B16)</f>
        <v>317052</v>
      </c>
      <c r="C17" s="64">
        <f>SUM(C6:C16)</f>
        <v>317037</v>
      </c>
      <c r="D17" s="65">
        <f t="shared" si="0"/>
        <v>15</v>
      </c>
    </row>
    <row r="18" spans="1:4" s="30" customFormat="1" x14ac:dyDescent="0.25">
      <c r="A18" s="36" t="s">
        <v>100</v>
      </c>
      <c r="B18" s="61">
        <v>30407.1</v>
      </c>
      <c r="C18" s="61">
        <v>30407.1</v>
      </c>
      <c r="D18" s="62">
        <f t="shared" si="0"/>
        <v>0</v>
      </c>
    </row>
    <row r="19" spans="1:4" s="30" customFormat="1" x14ac:dyDescent="0.25">
      <c r="A19" s="36" t="s">
        <v>101</v>
      </c>
      <c r="B19" s="61">
        <v>905</v>
      </c>
      <c r="C19" s="61">
        <v>905</v>
      </c>
      <c r="D19" s="62">
        <f t="shared" si="0"/>
        <v>0</v>
      </c>
    </row>
    <row r="20" spans="1:4" s="30" customFormat="1" ht="31.5" x14ac:dyDescent="0.25">
      <c r="A20" s="36" t="s">
        <v>102</v>
      </c>
      <c r="B20" s="61">
        <v>2378.6</v>
      </c>
      <c r="C20" s="61">
        <v>2378.6</v>
      </c>
      <c r="D20" s="62">
        <f t="shared" si="0"/>
        <v>0</v>
      </c>
    </row>
    <row r="21" spans="1:4" s="30" customFormat="1" x14ac:dyDescent="0.25">
      <c r="A21" s="36" t="s">
        <v>103</v>
      </c>
      <c r="B21" s="61">
        <v>4148</v>
      </c>
      <c r="C21" s="61">
        <v>3271</v>
      </c>
      <c r="D21" s="62">
        <f t="shared" si="0"/>
        <v>877</v>
      </c>
    </row>
    <row r="22" spans="1:4" s="30" customFormat="1" x14ac:dyDescent="0.25">
      <c r="A22" s="36" t="s">
        <v>104</v>
      </c>
      <c r="B22" s="61">
        <v>28890.2</v>
      </c>
      <c r="C22" s="61">
        <v>33055.800000000003</v>
      </c>
      <c r="D22" s="62">
        <f t="shared" si="0"/>
        <v>-4165.6000000000022</v>
      </c>
    </row>
    <row r="23" spans="1:4" s="30" customFormat="1" ht="47.25" x14ac:dyDescent="0.25">
      <c r="A23" s="36" t="s">
        <v>105</v>
      </c>
      <c r="B23" s="61">
        <v>2657.8</v>
      </c>
      <c r="C23" s="61">
        <v>2278.1</v>
      </c>
      <c r="D23" s="62">
        <f t="shared" si="0"/>
        <v>379.70000000000027</v>
      </c>
    </row>
    <row r="24" spans="1:4" s="30" customFormat="1" x14ac:dyDescent="0.25">
      <c r="A24" s="36" t="s">
        <v>106</v>
      </c>
      <c r="B24" s="61">
        <v>1072.2</v>
      </c>
      <c r="C24" s="61">
        <v>1052.2</v>
      </c>
      <c r="D24" s="62">
        <f t="shared" si="0"/>
        <v>20</v>
      </c>
    </row>
    <row r="25" spans="1:4" s="30" customFormat="1" x14ac:dyDescent="0.25">
      <c r="A25" s="36" t="s">
        <v>107</v>
      </c>
      <c r="B25" s="61">
        <v>1647.7</v>
      </c>
      <c r="C25" s="61">
        <v>1645.7</v>
      </c>
      <c r="D25" s="62">
        <f t="shared" si="0"/>
        <v>2</v>
      </c>
    </row>
    <row r="26" spans="1:4" s="30" customFormat="1" x14ac:dyDescent="0.25">
      <c r="A26" s="37" t="s">
        <v>108</v>
      </c>
      <c r="B26" s="64">
        <f>SUM(B18:B25)</f>
        <v>72106.599999999991</v>
      </c>
      <c r="C26" s="64">
        <f>SUM(C18:C25)</f>
        <v>74993.5</v>
      </c>
      <c r="D26" s="65">
        <f>B26-C26</f>
        <v>-2886.9000000000087</v>
      </c>
    </row>
    <row r="27" spans="1:4" s="30" customFormat="1" ht="31.5" x14ac:dyDescent="0.25">
      <c r="A27" s="37" t="s">
        <v>109</v>
      </c>
      <c r="B27" s="64">
        <f>B17+B26</f>
        <v>389158.6</v>
      </c>
      <c r="C27" s="64">
        <f>C17+C26</f>
        <v>392030.5</v>
      </c>
      <c r="D27" s="65">
        <f t="shared" si="0"/>
        <v>-2871.9000000000233</v>
      </c>
    </row>
    <row r="28" spans="1:4" s="30" customFormat="1" x14ac:dyDescent="0.25">
      <c r="A28" s="36"/>
      <c r="B28" s="61"/>
      <c r="C28" s="61"/>
      <c r="D28" s="62"/>
    </row>
    <row r="29" spans="1:4" s="30" customFormat="1" ht="31.5" x14ac:dyDescent="0.25">
      <c r="A29" s="36"/>
      <c r="B29" s="66" t="s">
        <v>113</v>
      </c>
      <c r="C29" s="62">
        <f>B27-C27</f>
        <v>-2871.9000000000233</v>
      </c>
      <c r="D29" s="62"/>
    </row>
    <row r="30" spans="1:4" s="30" customFormat="1" ht="47.25" x14ac:dyDescent="0.25">
      <c r="A30" s="67" t="s">
        <v>110</v>
      </c>
      <c r="B30" s="65">
        <v>2574.6999999999998</v>
      </c>
      <c r="C30" s="61">
        <v>2500.1</v>
      </c>
      <c r="D30" s="61">
        <f>B30-C30</f>
        <v>74.599999999999909</v>
      </c>
    </row>
    <row r="31" spans="1:4" s="30" customFormat="1" ht="6" customHeight="1" x14ac:dyDescent="0.25">
      <c r="A31" s="36"/>
      <c r="B31" s="61"/>
      <c r="C31" s="61"/>
      <c r="D31" s="61"/>
    </row>
    <row r="32" spans="1:4" s="30" customFormat="1" ht="4.5" customHeight="1" x14ac:dyDescent="0.25">
      <c r="A32" s="36"/>
      <c r="B32" s="61"/>
      <c r="C32" s="61"/>
      <c r="D32" s="61"/>
    </row>
    <row r="33" spans="1:4" s="30" customFormat="1" ht="31.5" x14ac:dyDescent="0.25">
      <c r="A33" s="37" t="s">
        <v>111</v>
      </c>
      <c r="B33" s="64">
        <f>B30+B27</f>
        <v>391733.3</v>
      </c>
      <c r="C33" s="64">
        <f>C27+C30</f>
        <v>394530.6</v>
      </c>
      <c r="D33" s="64"/>
    </row>
    <row r="34" spans="1:4" s="30" customFormat="1" ht="31.5" x14ac:dyDescent="0.25">
      <c r="A34" s="36"/>
      <c r="B34" s="66" t="s">
        <v>113</v>
      </c>
      <c r="C34" s="62">
        <f>B33-C33</f>
        <v>-2797.2999999999884</v>
      </c>
      <c r="D34" s="61"/>
    </row>
    <row r="36" spans="1:4" ht="18.75" x14ac:dyDescent="0.3">
      <c r="A36" s="52" t="s">
        <v>112</v>
      </c>
      <c r="B36" s="52"/>
      <c r="C36" s="52"/>
      <c r="D36" s="52"/>
    </row>
    <row r="37" spans="1:4" ht="18.75" x14ac:dyDescent="0.3">
      <c r="A37" s="44" t="s">
        <v>62</v>
      </c>
      <c r="B37" s="44"/>
      <c r="C37" s="44"/>
      <c r="D37" s="25">
        <f>3740-1500</f>
        <v>2240</v>
      </c>
    </row>
    <row r="38" spans="1:4" ht="22.5" customHeight="1" x14ac:dyDescent="0.3">
      <c r="A38" s="44" t="s">
        <v>63</v>
      </c>
      <c r="B38" s="44"/>
      <c r="C38" s="44"/>
      <c r="D38" s="25">
        <v>2230</v>
      </c>
    </row>
    <row r="39" spans="1:4" ht="35.25" customHeight="1" x14ac:dyDescent="0.3">
      <c r="A39" s="54" t="s">
        <v>76</v>
      </c>
      <c r="B39" s="55"/>
      <c r="C39" s="56"/>
      <c r="D39" s="25">
        <v>2500</v>
      </c>
    </row>
    <row r="40" spans="1:4" ht="18.75" x14ac:dyDescent="0.3">
      <c r="A40" s="44" t="s">
        <v>82</v>
      </c>
      <c r="B40" s="44"/>
      <c r="C40" s="44"/>
      <c r="D40" s="25">
        <v>1500</v>
      </c>
    </row>
    <row r="41" spans="1:4" ht="52.5" customHeight="1" x14ac:dyDescent="0.3">
      <c r="A41" s="38" t="s">
        <v>77</v>
      </c>
      <c r="B41" s="39"/>
      <c r="C41" s="40"/>
      <c r="D41" s="29">
        <v>5408</v>
      </c>
    </row>
    <row r="42" spans="1:4" ht="73.5" customHeight="1" x14ac:dyDescent="0.3">
      <c r="A42" s="38" t="s">
        <v>78</v>
      </c>
      <c r="B42" s="39"/>
      <c r="C42" s="40"/>
      <c r="D42" s="25">
        <f>754.7-1500</f>
        <v>-745.3</v>
      </c>
    </row>
    <row r="43" spans="1:4" ht="69.75" customHeight="1" x14ac:dyDescent="0.3">
      <c r="A43" s="38" t="s">
        <v>79</v>
      </c>
      <c r="B43" s="39"/>
      <c r="C43" s="40"/>
      <c r="D43" s="25">
        <v>-1500</v>
      </c>
    </row>
    <row r="44" spans="1:4" ht="75.75" customHeight="1" x14ac:dyDescent="0.3">
      <c r="A44" s="38" t="s">
        <v>80</v>
      </c>
      <c r="B44" s="39"/>
      <c r="C44" s="40"/>
      <c r="D44" s="25">
        <f>1189.8-1500</f>
        <v>-310.20000000000005</v>
      </c>
    </row>
    <row r="45" spans="1:4" ht="57" customHeight="1" x14ac:dyDescent="0.3">
      <c r="A45" s="53" t="s">
        <v>81</v>
      </c>
      <c r="B45" s="53"/>
      <c r="C45" s="53"/>
      <c r="D45" s="25">
        <f>19799.2-10573.5</f>
        <v>9225.7000000000007</v>
      </c>
    </row>
    <row r="46" spans="1:4" ht="75.75" customHeight="1" x14ac:dyDescent="0.3">
      <c r="A46" s="41" t="s">
        <v>65</v>
      </c>
      <c r="B46" s="42"/>
      <c r="C46" s="43"/>
      <c r="D46" s="25">
        <v>-37.5</v>
      </c>
    </row>
    <row r="47" spans="1:4" ht="60.75" customHeight="1" x14ac:dyDescent="0.3">
      <c r="A47" s="41" t="s">
        <v>66</v>
      </c>
      <c r="B47" s="42"/>
      <c r="C47" s="43"/>
      <c r="D47" s="25">
        <v>-30</v>
      </c>
    </row>
    <row r="48" spans="1:4" ht="18.75" x14ac:dyDescent="0.3">
      <c r="A48" s="49" t="s">
        <v>64</v>
      </c>
      <c r="B48" s="50"/>
      <c r="C48" s="51"/>
      <c r="D48" s="26">
        <f>SUM(D37:D47)</f>
        <v>20480.7</v>
      </c>
    </row>
  </sheetData>
  <mergeCells count="15">
    <mergeCell ref="A1:D1"/>
    <mergeCell ref="A5:D5"/>
    <mergeCell ref="A48:C48"/>
    <mergeCell ref="A36:D36"/>
    <mergeCell ref="A41:C41"/>
    <mergeCell ref="A40:C40"/>
    <mergeCell ref="A45:C45"/>
    <mergeCell ref="A39:C39"/>
    <mergeCell ref="A42:C42"/>
    <mergeCell ref="A43:C43"/>
    <mergeCell ref="A44:C44"/>
    <mergeCell ref="A46:C46"/>
    <mergeCell ref="A47:C47"/>
    <mergeCell ref="A37:C37"/>
    <mergeCell ref="A38:C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view="pageBreakPreview" topLeftCell="A39" zoomScale="80" zoomScaleNormal="80" zoomScaleSheetLayoutView="80" workbookViewId="0">
      <selection activeCell="A57" sqref="A57:XFD57"/>
    </sheetView>
  </sheetViews>
  <sheetFormatPr defaultRowHeight="15" x14ac:dyDescent="0.25"/>
  <cols>
    <col min="1" max="1" width="35" style="21" customWidth="1"/>
    <col min="2" max="2" width="4.85546875" customWidth="1"/>
    <col min="3" max="3" width="5.42578125" customWidth="1"/>
    <col min="4" max="4" width="14.85546875" customWidth="1"/>
    <col min="5" max="5" width="16.140625" customWidth="1"/>
    <col min="6" max="6" width="13.85546875" customWidth="1"/>
    <col min="7" max="7" width="28.5703125" customWidth="1"/>
  </cols>
  <sheetData>
    <row r="1" spans="1:7" ht="18.75" x14ac:dyDescent="0.3">
      <c r="A1" s="57" t="s">
        <v>0</v>
      </c>
      <c r="B1" s="57"/>
      <c r="C1" s="57"/>
      <c r="D1" s="57"/>
      <c r="E1" s="57"/>
      <c r="F1" s="57"/>
      <c r="G1" s="57"/>
    </row>
    <row r="2" spans="1:7" ht="18.75" x14ac:dyDescent="0.3">
      <c r="A2" s="19"/>
      <c r="B2" s="2"/>
      <c r="C2" s="2"/>
      <c r="D2" s="3"/>
      <c r="E2" s="3"/>
      <c r="F2" s="1"/>
      <c r="G2" s="4"/>
    </row>
    <row r="3" spans="1:7" ht="30" x14ac:dyDescent="0.25">
      <c r="A3" s="58"/>
      <c r="B3" s="58"/>
      <c r="C3" s="58"/>
      <c r="D3" s="58"/>
      <c r="E3" s="5"/>
      <c r="F3" s="6"/>
      <c r="G3" s="7" t="s">
        <v>1</v>
      </c>
    </row>
    <row r="4" spans="1:7" ht="31.5" x14ac:dyDescent="0.25">
      <c r="A4" s="20" t="s">
        <v>2</v>
      </c>
      <c r="B4" s="9" t="s">
        <v>3</v>
      </c>
      <c r="C4" s="9" t="s">
        <v>4</v>
      </c>
      <c r="D4" s="10" t="s">
        <v>72</v>
      </c>
      <c r="E4" s="8" t="s">
        <v>5</v>
      </c>
      <c r="F4" s="11" t="s">
        <v>6</v>
      </c>
      <c r="G4" s="8" t="s">
        <v>7</v>
      </c>
    </row>
    <row r="5" spans="1:7" ht="15.75" x14ac:dyDescent="0.25">
      <c r="A5" s="27" t="s">
        <v>8</v>
      </c>
      <c r="B5" s="12" t="s">
        <v>9</v>
      </c>
      <c r="C5" s="12" t="s">
        <v>10</v>
      </c>
      <c r="D5" s="13">
        <v>104495.4</v>
      </c>
      <c r="E5" s="13">
        <f>SUM(E6:E12)</f>
        <v>98578.9</v>
      </c>
      <c r="F5" s="13">
        <f>SUM(F6:F12)</f>
        <v>5916.4999999999927</v>
      </c>
      <c r="G5" s="14"/>
    </row>
    <row r="6" spans="1:7" ht="63" x14ac:dyDescent="0.25">
      <c r="A6" s="28" t="s">
        <v>11</v>
      </c>
      <c r="B6" s="9" t="s">
        <v>9</v>
      </c>
      <c r="C6" s="9" t="s">
        <v>12</v>
      </c>
      <c r="D6" s="15">
        <v>3162.2999999999997</v>
      </c>
      <c r="E6" s="16">
        <v>3119.6</v>
      </c>
      <c r="F6" s="17">
        <f t="shared" ref="F6:F54" si="0">D6-E6</f>
        <v>42.699999999999818</v>
      </c>
      <c r="G6" s="14" t="s">
        <v>67</v>
      </c>
    </row>
    <row r="7" spans="1:7" ht="94.5" x14ac:dyDescent="0.25">
      <c r="A7" s="28" t="s">
        <v>13</v>
      </c>
      <c r="B7" s="9" t="s">
        <v>9</v>
      </c>
      <c r="C7" s="9" t="s">
        <v>14</v>
      </c>
      <c r="D7" s="15">
        <v>30</v>
      </c>
      <c r="E7" s="18">
        <v>30</v>
      </c>
      <c r="F7" s="17">
        <f t="shared" si="0"/>
        <v>0</v>
      </c>
      <c r="G7" s="14"/>
    </row>
    <row r="8" spans="1:7" ht="126" x14ac:dyDescent="0.25">
      <c r="A8" s="28" t="s">
        <v>15</v>
      </c>
      <c r="B8" s="9" t="s">
        <v>9</v>
      </c>
      <c r="C8" s="9" t="s">
        <v>16</v>
      </c>
      <c r="D8" s="15">
        <v>30639.299999999996</v>
      </c>
      <c r="E8" s="16">
        <v>30672.9</v>
      </c>
      <c r="F8" s="17">
        <f t="shared" si="0"/>
        <v>-33.600000000005821</v>
      </c>
      <c r="G8" s="8" t="s">
        <v>68</v>
      </c>
    </row>
    <row r="9" spans="1:7" ht="15.75" x14ac:dyDescent="0.25">
      <c r="A9" s="28" t="s">
        <v>17</v>
      </c>
      <c r="B9" s="9" t="s">
        <v>9</v>
      </c>
      <c r="C9" s="9" t="s">
        <v>18</v>
      </c>
      <c r="D9" s="15">
        <v>57.8</v>
      </c>
      <c r="E9" s="18">
        <v>57.8</v>
      </c>
      <c r="F9" s="17">
        <f t="shared" si="0"/>
        <v>0</v>
      </c>
      <c r="G9" s="14"/>
    </row>
    <row r="10" spans="1:7" ht="78.75" x14ac:dyDescent="0.25">
      <c r="A10" s="28" t="s">
        <v>19</v>
      </c>
      <c r="B10" s="9" t="s">
        <v>9</v>
      </c>
      <c r="C10" s="9" t="s">
        <v>20</v>
      </c>
      <c r="D10" s="15">
        <v>12503.1</v>
      </c>
      <c r="E10" s="16">
        <v>12503.1</v>
      </c>
      <c r="F10" s="17">
        <f t="shared" si="0"/>
        <v>0</v>
      </c>
      <c r="G10" s="14"/>
    </row>
    <row r="11" spans="1:7" ht="15.75" x14ac:dyDescent="0.25">
      <c r="A11" s="28" t="s">
        <v>21</v>
      </c>
      <c r="B11" s="9" t="s">
        <v>9</v>
      </c>
      <c r="C11" s="9">
        <v>11</v>
      </c>
      <c r="D11" s="15">
        <v>332.9</v>
      </c>
      <c r="E11" s="18">
        <v>576.1</v>
      </c>
      <c r="F11" s="17">
        <f t="shared" si="0"/>
        <v>-243.20000000000005</v>
      </c>
      <c r="G11" s="8"/>
    </row>
    <row r="12" spans="1:7" ht="31.5" x14ac:dyDescent="0.25">
      <c r="A12" s="28" t="s">
        <v>22</v>
      </c>
      <c r="B12" s="9" t="s">
        <v>9</v>
      </c>
      <c r="C12" s="9">
        <v>13</v>
      </c>
      <c r="D12" s="15">
        <v>57770</v>
      </c>
      <c r="E12" s="16">
        <v>51619.4</v>
      </c>
      <c r="F12" s="17">
        <f t="shared" si="0"/>
        <v>6150.5999999999985</v>
      </c>
      <c r="G12" s="14" t="s">
        <v>68</v>
      </c>
    </row>
    <row r="13" spans="1:7" ht="15.75" x14ac:dyDescent="0.25">
      <c r="A13" s="28"/>
      <c r="B13" s="9"/>
      <c r="C13" s="9"/>
      <c r="D13" s="15"/>
      <c r="E13" s="18"/>
      <c r="F13" s="17"/>
      <c r="G13" s="14"/>
    </row>
    <row r="14" spans="1:7" ht="15.75" x14ac:dyDescent="0.25">
      <c r="A14" s="27" t="s">
        <v>23</v>
      </c>
      <c r="B14" s="12" t="s">
        <v>12</v>
      </c>
      <c r="C14" s="12" t="s">
        <v>10</v>
      </c>
      <c r="D14" s="13">
        <v>3301.6</v>
      </c>
      <c r="E14" s="13">
        <f>SUM(E15)</f>
        <v>3301.6</v>
      </c>
      <c r="F14" s="17">
        <f t="shared" si="0"/>
        <v>0</v>
      </c>
      <c r="G14" s="14"/>
    </row>
    <row r="15" spans="1:7" ht="31.5" x14ac:dyDescent="0.25">
      <c r="A15" s="28" t="s">
        <v>24</v>
      </c>
      <c r="B15" s="9" t="s">
        <v>12</v>
      </c>
      <c r="C15" s="9" t="s">
        <v>14</v>
      </c>
      <c r="D15" s="15">
        <v>3301.6</v>
      </c>
      <c r="E15" s="16">
        <v>3301.6</v>
      </c>
      <c r="F15" s="17">
        <f t="shared" si="0"/>
        <v>0</v>
      </c>
      <c r="G15" s="14"/>
    </row>
    <row r="16" spans="1:7" ht="15.75" x14ac:dyDescent="0.25">
      <c r="A16" s="28"/>
      <c r="B16" s="9"/>
      <c r="C16" s="9"/>
      <c r="D16" s="15"/>
      <c r="E16" s="18"/>
      <c r="F16" s="17"/>
      <c r="G16" s="14"/>
    </row>
    <row r="17" spans="1:7" ht="47.25" x14ac:dyDescent="0.25">
      <c r="A17" s="27" t="s">
        <v>25</v>
      </c>
      <c r="B17" s="12" t="s">
        <v>14</v>
      </c>
      <c r="C17" s="12" t="s">
        <v>10</v>
      </c>
      <c r="D17" s="13">
        <v>7052.6</v>
      </c>
      <c r="E17" s="13">
        <f>SUM(E18)</f>
        <v>5593.2</v>
      </c>
      <c r="F17" s="13">
        <f>SUM(F18)</f>
        <v>1459.4000000000005</v>
      </c>
      <c r="G17" s="14"/>
    </row>
    <row r="18" spans="1:7" ht="73.5" customHeight="1" x14ac:dyDescent="0.25">
      <c r="A18" s="28" t="s">
        <v>26</v>
      </c>
      <c r="B18" s="9" t="s">
        <v>14</v>
      </c>
      <c r="C18" s="9" t="s">
        <v>27</v>
      </c>
      <c r="D18" s="15">
        <v>7052.6</v>
      </c>
      <c r="E18" s="16">
        <v>5593.2</v>
      </c>
      <c r="F18" s="17">
        <f t="shared" si="0"/>
        <v>1459.4000000000005</v>
      </c>
      <c r="G18" s="14" t="s">
        <v>75</v>
      </c>
    </row>
    <row r="19" spans="1:7" ht="15.75" x14ac:dyDescent="0.25">
      <c r="A19" s="28"/>
      <c r="B19" s="9"/>
      <c r="C19" s="9"/>
      <c r="D19" s="15"/>
      <c r="E19" s="18"/>
      <c r="F19" s="17"/>
      <c r="G19" s="14"/>
    </row>
    <row r="20" spans="1:7" ht="15.75" x14ac:dyDescent="0.25">
      <c r="A20" s="27" t="s">
        <v>28</v>
      </c>
      <c r="B20" s="12" t="s">
        <v>16</v>
      </c>
      <c r="C20" s="12" t="s">
        <v>10</v>
      </c>
      <c r="D20" s="13">
        <v>133091.30000000002</v>
      </c>
      <c r="E20" s="13">
        <f>SUM(E21:E23)</f>
        <v>128267.3</v>
      </c>
      <c r="F20" s="13">
        <f>SUM(F21:F23)</f>
        <v>4824.0000000000118</v>
      </c>
      <c r="G20" s="14"/>
    </row>
    <row r="21" spans="1:7" ht="31.5" x14ac:dyDescent="0.25">
      <c r="A21" s="28" t="s">
        <v>29</v>
      </c>
      <c r="B21" s="9" t="s">
        <v>16</v>
      </c>
      <c r="C21" s="9" t="s">
        <v>18</v>
      </c>
      <c r="D21" s="15">
        <v>310</v>
      </c>
      <c r="E21" s="18">
        <v>310</v>
      </c>
      <c r="F21" s="17">
        <f t="shared" si="0"/>
        <v>0</v>
      </c>
      <c r="G21" s="14"/>
    </row>
    <row r="22" spans="1:7" ht="63" x14ac:dyDescent="0.25">
      <c r="A22" s="28" t="s">
        <v>30</v>
      </c>
      <c r="B22" s="9" t="s">
        <v>16</v>
      </c>
      <c r="C22" s="9" t="s">
        <v>31</v>
      </c>
      <c r="D22" s="15">
        <v>131077.70000000001</v>
      </c>
      <c r="E22" s="16">
        <v>126412</v>
      </c>
      <c r="F22" s="17">
        <f t="shared" si="0"/>
        <v>4665.7000000000116</v>
      </c>
      <c r="G22" s="14" t="s">
        <v>74</v>
      </c>
    </row>
    <row r="23" spans="1:7" ht="31.5" x14ac:dyDescent="0.25">
      <c r="A23" s="28" t="s">
        <v>32</v>
      </c>
      <c r="B23" s="9" t="s">
        <v>16</v>
      </c>
      <c r="C23" s="9">
        <v>12</v>
      </c>
      <c r="D23" s="15">
        <v>1703.6</v>
      </c>
      <c r="E23" s="18">
        <v>1545.3</v>
      </c>
      <c r="F23" s="17">
        <f t="shared" si="0"/>
        <v>158.29999999999995</v>
      </c>
      <c r="G23" s="14" t="s">
        <v>33</v>
      </c>
    </row>
    <row r="24" spans="1:7" ht="15.75" x14ac:dyDescent="0.25">
      <c r="A24" s="28"/>
      <c r="B24" s="9"/>
      <c r="C24" s="9"/>
      <c r="D24" s="15"/>
      <c r="E24" s="18"/>
      <c r="F24" s="17"/>
      <c r="G24" s="14"/>
    </row>
    <row r="25" spans="1:7" ht="31.5" x14ac:dyDescent="0.25">
      <c r="A25" s="27" t="s">
        <v>34</v>
      </c>
      <c r="B25" s="12" t="s">
        <v>18</v>
      </c>
      <c r="C25" s="12" t="s">
        <v>10</v>
      </c>
      <c r="D25" s="13">
        <f>SUM(D27:D28,D26)</f>
        <v>59982.400000000001</v>
      </c>
      <c r="E25" s="13">
        <f>SUM(E26:E28)</f>
        <v>43524.2</v>
      </c>
      <c r="F25" s="13">
        <f>SUM(F27:F28)</f>
        <v>16458.2</v>
      </c>
      <c r="G25" s="14"/>
    </row>
    <row r="26" spans="1:7" ht="15.75" x14ac:dyDescent="0.25">
      <c r="A26" s="28" t="s">
        <v>35</v>
      </c>
      <c r="B26" s="9" t="s">
        <v>18</v>
      </c>
      <c r="C26" s="9" t="s">
        <v>9</v>
      </c>
      <c r="D26" s="15">
        <v>210</v>
      </c>
      <c r="E26" s="15">
        <v>210</v>
      </c>
      <c r="F26" s="17">
        <f t="shared" si="0"/>
        <v>0</v>
      </c>
      <c r="G26" s="14"/>
    </row>
    <row r="27" spans="1:7" ht="47.25" x14ac:dyDescent="0.25">
      <c r="A27" s="28" t="s">
        <v>36</v>
      </c>
      <c r="B27" s="9" t="s">
        <v>18</v>
      </c>
      <c r="C27" s="9" t="s">
        <v>12</v>
      </c>
      <c r="D27" s="15">
        <v>38036</v>
      </c>
      <c r="E27" s="16">
        <v>22108.7</v>
      </c>
      <c r="F27" s="17">
        <f t="shared" si="0"/>
        <v>15927.3</v>
      </c>
      <c r="G27" s="14" t="s">
        <v>69</v>
      </c>
    </row>
    <row r="28" spans="1:7" ht="47.25" x14ac:dyDescent="0.25">
      <c r="A28" s="28" t="s">
        <v>37</v>
      </c>
      <c r="B28" s="9" t="s">
        <v>18</v>
      </c>
      <c r="C28" s="9" t="s">
        <v>14</v>
      </c>
      <c r="D28" s="15">
        <v>21736.400000000001</v>
      </c>
      <c r="E28" s="16">
        <v>21205.5</v>
      </c>
      <c r="F28" s="17">
        <f t="shared" si="0"/>
        <v>530.90000000000146</v>
      </c>
      <c r="G28" s="14" t="s">
        <v>73</v>
      </c>
    </row>
    <row r="29" spans="1:7" ht="15.75" x14ac:dyDescent="0.25">
      <c r="A29" s="28"/>
      <c r="B29" s="9"/>
      <c r="C29" s="9"/>
      <c r="D29" s="15"/>
      <c r="E29" s="18"/>
      <c r="F29" s="17"/>
      <c r="G29" s="14"/>
    </row>
    <row r="30" spans="1:7" ht="15.75" x14ac:dyDescent="0.25">
      <c r="A30" s="27" t="s">
        <v>38</v>
      </c>
      <c r="B30" s="12" t="s">
        <v>39</v>
      </c>
      <c r="C30" s="12" t="s">
        <v>10</v>
      </c>
      <c r="D30" s="13">
        <f>SUM(D31:D34)</f>
        <v>931975.2</v>
      </c>
      <c r="E30" s="13">
        <f>SUM(E31:E34)</f>
        <v>932365.3</v>
      </c>
      <c r="F30" s="13">
        <f>SUM(F31:F34)</f>
        <v>-390.09999999992942</v>
      </c>
      <c r="G30" s="14"/>
    </row>
    <row r="31" spans="1:7" ht="31.5" x14ac:dyDescent="0.25">
      <c r="A31" s="28" t="s">
        <v>40</v>
      </c>
      <c r="B31" s="9" t="s">
        <v>39</v>
      </c>
      <c r="C31" s="9" t="s">
        <v>9</v>
      </c>
      <c r="D31" s="15">
        <v>173753.7</v>
      </c>
      <c r="E31" s="16">
        <v>173735.9</v>
      </c>
      <c r="F31" s="17">
        <f t="shared" si="0"/>
        <v>17.800000000017462</v>
      </c>
      <c r="G31" s="14" t="s">
        <v>68</v>
      </c>
    </row>
    <row r="32" spans="1:7" ht="31.5" x14ac:dyDescent="0.25">
      <c r="A32" s="28" t="s">
        <v>41</v>
      </c>
      <c r="B32" s="9" t="s">
        <v>39</v>
      </c>
      <c r="C32" s="9" t="s">
        <v>12</v>
      </c>
      <c r="D32" s="15">
        <v>692863.3</v>
      </c>
      <c r="E32" s="16">
        <v>693640.5</v>
      </c>
      <c r="F32" s="17">
        <f t="shared" si="0"/>
        <v>-777.19999999995343</v>
      </c>
      <c r="G32" s="14" t="s">
        <v>68</v>
      </c>
    </row>
    <row r="33" spans="1:7" ht="31.5" x14ac:dyDescent="0.25">
      <c r="A33" s="28" t="s">
        <v>42</v>
      </c>
      <c r="B33" s="9" t="s">
        <v>39</v>
      </c>
      <c r="C33" s="9" t="s">
        <v>14</v>
      </c>
      <c r="D33" s="15">
        <v>40291</v>
      </c>
      <c r="E33" s="16">
        <v>39923.1</v>
      </c>
      <c r="F33" s="17">
        <f t="shared" si="0"/>
        <v>367.90000000000146</v>
      </c>
      <c r="G33" s="14" t="s">
        <v>68</v>
      </c>
    </row>
    <row r="34" spans="1:7" ht="31.5" x14ac:dyDescent="0.25">
      <c r="A34" s="28" t="s">
        <v>43</v>
      </c>
      <c r="B34" s="9" t="s">
        <v>39</v>
      </c>
      <c r="C34" s="9" t="s">
        <v>31</v>
      </c>
      <c r="D34" s="15">
        <v>25067.200000000004</v>
      </c>
      <c r="E34" s="16">
        <v>25065.8</v>
      </c>
      <c r="F34" s="17">
        <f t="shared" si="0"/>
        <v>1.4000000000050932</v>
      </c>
      <c r="G34" s="14" t="s">
        <v>68</v>
      </c>
    </row>
    <row r="35" spans="1:7" ht="15.75" x14ac:dyDescent="0.25">
      <c r="A35" s="28"/>
      <c r="B35" s="9"/>
      <c r="C35" s="9"/>
      <c r="D35" s="15"/>
      <c r="E35" s="18"/>
      <c r="F35" s="17"/>
      <c r="G35" s="14"/>
    </row>
    <row r="36" spans="1:7" ht="15.75" x14ac:dyDescent="0.25">
      <c r="A36" s="27" t="s">
        <v>44</v>
      </c>
      <c r="B36" s="12" t="s">
        <v>45</v>
      </c>
      <c r="C36" s="12" t="s">
        <v>10</v>
      </c>
      <c r="D36" s="13">
        <f>SUM(D37)</f>
        <v>49216.100000000006</v>
      </c>
      <c r="E36" s="13">
        <f>SUM(E37)</f>
        <v>58980.4</v>
      </c>
      <c r="F36" s="13">
        <f>SUM(F37)</f>
        <v>-9764.2999999999956</v>
      </c>
      <c r="G36" s="14"/>
    </row>
    <row r="37" spans="1:7" ht="63" x14ac:dyDescent="0.25">
      <c r="A37" s="28" t="s">
        <v>46</v>
      </c>
      <c r="B37" s="9" t="s">
        <v>45</v>
      </c>
      <c r="C37" s="9" t="s">
        <v>9</v>
      </c>
      <c r="D37" s="15">
        <v>49216.100000000006</v>
      </c>
      <c r="E37" s="16">
        <v>58980.4</v>
      </c>
      <c r="F37" s="17">
        <f t="shared" si="0"/>
        <v>-9764.2999999999956</v>
      </c>
      <c r="G37" s="14" t="s">
        <v>70</v>
      </c>
    </row>
    <row r="38" spans="1:7" ht="15.75" x14ac:dyDescent="0.25">
      <c r="A38" s="28"/>
      <c r="B38" s="9"/>
      <c r="C38" s="9"/>
      <c r="D38" s="15"/>
      <c r="E38" s="18"/>
      <c r="F38" s="17"/>
      <c r="G38" s="14"/>
    </row>
    <row r="39" spans="1:7" ht="15.75" x14ac:dyDescent="0.25">
      <c r="A39" s="27" t="s">
        <v>47</v>
      </c>
      <c r="B39" s="12">
        <v>10</v>
      </c>
      <c r="C39" s="12" t="s">
        <v>10</v>
      </c>
      <c r="D39" s="13">
        <f>SUM(D40:D43)</f>
        <v>23958.5</v>
      </c>
      <c r="E39" s="13">
        <f>SUM(E40:E43)</f>
        <v>23958.5</v>
      </c>
      <c r="F39" s="13">
        <f>SUM(F40:F43)</f>
        <v>0</v>
      </c>
      <c r="G39" s="14"/>
    </row>
    <row r="40" spans="1:7" ht="15.75" x14ac:dyDescent="0.25">
      <c r="A40" s="28" t="s">
        <v>48</v>
      </c>
      <c r="B40" s="9">
        <v>10</v>
      </c>
      <c r="C40" s="9" t="s">
        <v>9</v>
      </c>
      <c r="D40" s="15">
        <v>270</v>
      </c>
      <c r="E40" s="18">
        <v>270</v>
      </c>
      <c r="F40" s="17">
        <f t="shared" si="0"/>
        <v>0</v>
      </c>
      <c r="G40" s="14"/>
    </row>
    <row r="41" spans="1:7" ht="31.5" x14ac:dyDescent="0.25">
      <c r="A41" s="28" t="s">
        <v>49</v>
      </c>
      <c r="B41" s="9">
        <v>10</v>
      </c>
      <c r="C41" s="9" t="s">
        <v>14</v>
      </c>
      <c r="D41" s="15">
        <v>8188.6</v>
      </c>
      <c r="E41" s="16">
        <v>8188.6</v>
      </c>
      <c r="F41" s="17">
        <f t="shared" si="0"/>
        <v>0</v>
      </c>
      <c r="G41" s="14"/>
    </row>
    <row r="42" spans="1:7" ht="15.75" x14ac:dyDescent="0.25">
      <c r="A42" s="28" t="s">
        <v>50</v>
      </c>
      <c r="B42" s="9">
        <v>10</v>
      </c>
      <c r="C42" s="9" t="s">
        <v>16</v>
      </c>
      <c r="D42" s="15">
        <v>15490</v>
      </c>
      <c r="E42" s="16">
        <v>15490</v>
      </c>
      <c r="F42" s="17">
        <f t="shared" si="0"/>
        <v>0</v>
      </c>
      <c r="G42" s="14"/>
    </row>
    <row r="43" spans="1:7" ht="31.5" x14ac:dyDescent="0.25">
      <c r="A43" s="28" t="s">
        <v>51</v>
      </c>
      <c r="B43" s="9">
        <v>10</v>
      </c>
      <c r="C43" s="9" t="s">
        <v>20</v>
      </c>
      <c r="D43" s="15">
        <v>9.9</v>
      </c>
      <c r="E43" s="18">
        <v>9.9</v>
      </c>
      <c r="F43" s="17">
        <f t="shared" si="0"/>
        <v>0</v>
      </c>
      <c r="G43" s="14"/>
    </row>
    <row r="44" spans="1:7" ht="15.75" x14ac:dyDescent="0.25">
      <c r="A44" s="28"/>
      <c r="B44" s="9"/>
      <c r="C44" s="9"/>
      <c r="D44" s="15"/>
      <c r="E44" s="18"/>
      <c r="F44" s="17"/>
      <c r="G44" s="14"/>
    </row>
    <row r="45" spans="1:7" ht="15.75" x14ac:dyDescent="0.25">
      <c r="A45" s="27" t="s">
        <v>52</v>
      </c>
      <c r="B45" s="12">
        <v>11</v>
      </c>
      <c r="C45" s="12" t="s">
        <v>10</v>
      </c>
      <c r="D45" s="13">
        <f>SUM(D46,D47)</f>
        <v>19223.2</v>
      </c>
      <c r="E45" s="13">
        <f>SUM(E46,E47)</f>
        <v>16923.2</v>
      </c>
      <c r="F45" s="13">
        <f>SUM(F46,F47)</f>
        <v>2300</v>
      </c>
      <c r="G45" s="14"/>
    </row>
    <row r="46" spans="1:7" ht="31.5" x14ac:dyDescent="0.25">
      <c r="A46" s="28" t="s">
        <v>53</v>
      </c>
      <c r="B46" s="9">
        <v>11</v>
      </c>
      <c r="C46" s="9" t="s">
        <v>12</v>
      </c>
      <c r="D46" s="15">
        <v>1200</v>
      </c>
      <c r="E46" s="16">
        <v>1100</v>
      </c>
      <c r="F46" s="17">
        <f t="shared" si="0"/>
        <v>100</v>
      </c>
      <c r="G46" s="8" t="s">
        <v>68</v>
      </c>
    </row>
    <row r="47" spans="1:7" ht="63" x14ac:dyDescent="0.25">
      <c r="A47" s="28" t="s">
        <v>54</v>
      </c>
      <c r="B47" s="9" t="s">
        <v>55</v>
      </c>
      <c r="C47" s="9" t="s">
        <v>14</v>
      </c>
      <c r="D47" s="15">
        <v>18023.2</v>
      </c>
      <c r="E47" s="16">
        <v>15823.2</v>
      </c>
      <c r="F47" s="17">
        <f t="shared" si="0"/>
        <v>2200</v>
      </c>
      <c r="G47" s="14" t="s">
        <v>71</v>
      </c>
    </row>
    <row r="48" spans="1:7" ht="15.75" x14ac:dyDescent="0.25">
      <c r="A48" s="28"/>
      <c r="B48" s="9"/>
      <c r="C48" s="9"/>
      <c r="D48" s="15"/>
      <c r="E48" s="18"/>
      <c r="F48" s="17"/>
      <c r="G48" s="14"/>
    </row>
    <row r="49" spans="1:7" ht="31.5" x14ac:dyDescent="0.25">
      <c r="A49" s="27" t="s">
        <v>56</v>
      </c>
      <c r="B49" s="12">
        <v>12</v>
      </c>
      <c r="C49" s="12" t="s">
        <v>10</v>
      </c>
      <c r="D49" s="13">
        <f>SUM(D50)</f>
        <v>1400</v>
      </c>
      <c r="E49" s="13">
        <f>SUM(E50)</f>
        <v>1400</v>
      </c>
      <c r="F49" s="13">
        <f>SUM(F50)</f>
        <v>0</v>
      </c>
      <c r="G49" s="14"/>
    </row>
    <row r="50" spans="1:7" ht="31.5" x14ac:dyDescent="0.25">
      <c r="A50" s="28" t="s">
        <v>57</v>
      </c>
      <c r="B50" s="9">
        <v>12</v>
      </c>
      <c r="C50" s="9" t="s">
        <v>12</v>
      </c>
      <c r="D50" s="15">
        <v>1400</v>
      </c>
      <c r="E50" s="16">
        <v>1400</v>
      </c>
      <c r="F50" s="17">
        <f t="shared" si="0"/>
        <v>0</v>
      </c>
      <c r="G50" s="14"/>
    </row>
    <row r="51" spans="1:7" ht="15.75" x14ac:dyDescent="0.25">
      <c r="A51" s="28"/>
      <c r="B51" s="9"/>
      <c r="C51" s="9"/>
      <c r="D51" s="15"/>
      <c r="E51" s="18"/>
      <c r="F51" s="17"/>
      <c r="G51" s="14"/>
    </row>
    <row r="52" spans="1:7" ht="78.75" x14ac:dyDescent="0.25">
      <c r="A52" s="27" t="s">
        <v>58</v>
      </c>
      <c r="B52" s="12">
        <v>14</v>
      </c>
      <c r="C52" s="12" t="s">
        <v>10</v>
      </c>
      <c r="D52" s="13">
        <f>SUM(D53:D54)</f>
        <v>57750.5</v>
      </c>
      <c r="E52" s="13">
        <f>SUM(E53:E54)</f>
        <v>63150.5</v>
      </c>
      <c r="F52" s="13">
        <f>SUM(F53:F54)</f>
        <v>-5400</v>
      </c>
      <c r="G52" s="14"/>
    </row>
    <row r="53" spans="1:7" ht="63" x14ac:dyDescent="0.25">
      <c r="A53" s="28" t="s">
        <v>59</v>
      </c>
      <c r="B53" s="9">
        <v>14</v>
      </c>
      <c r="C53" s="9" t="s">
        <v>9</v>
      </c>
      <c r="D53" s="15">
        <v>4078.6</v>
      </c>
      <c r="E53" s="16">
        <v>4078.6</v>
      </c>
      <c r="F53" s="17">
        <f t="shared" si="0"/>
        <v>0</v>
      </c>
      <c r="G53" s="14"/>
    </row>
    <row r="54" spans="1:7" ht="31.5" x14ac:dyDescent="0.25">
      <c r="A54" s="28" t="s">
        <v>60</v>
      </c>
      <c r="B54" s="9">
        <v>14</v>
      </c>
      <c r="C54" s="9" t="s">
        <v>14</v>
      </c>
      <c r="D54" s="15">
        <v>53671.9</v>
      </c>
      <c r="E54" s="16">
        <v>59071.9</v>
      </c>
      <c r="F54" s="17">
        <f t="shared" si="0"/>
        <v>-5400</v>
      </c>
      <c r="G54" s="8" t="s">
        <v>68</v>
      </c>
    </row>
    <row r="55" spans="1:7" ht="22.5" customHeight="1" x14ac:dyDescent="0.25">
      <c r="A55" s="59" t="s">
        <v>61</v>
      </c>
      <c r="B55" s="60"/>
      <c r="C55" s="60"/>
      <c r="D55" s="13">
        <f>SUM(D5,D14,D17,D20,D25,D30,D36,D39,D45,D49,D52)</f>
        <v>1391446.8</v>
      </c>
      <c r="E55" s="13">
        <f>SUM(E5,E14,E17,E20,E25,E30,E36,E39,E45,E49,E52)</f>
        <v>1376043.0999999999</v>
      </c>
      <c r="F55" s="13">
        <f>SUM(F5,F14,F17,F20,F25,F30,F36,F39,F45,F49,F52)</f>
        <v>15403.700000000081</v>
      </c>
      <c r="G55" s="14"/>
    </row>
    <row r="56" spans="1:7" x14ac:dyDescent="0.25">
      <c r="A56" s="22"/>
    </row>
    <row r="59" spans="1:7" ht="31.5" customHeight="1" x14ac:dyDescent="0.25"/>
    <row r="60" spans="1:7" ht="31.5" customHeight="1" x14ac:dyDescent="0.25"/>
    <row r="61" spans="1:7" ht="31.5" customHeight="1" x14ac:dyDescent="0.25"/>
    <row r="62" spans="1:7" s="30" customFormat="1" ht="78.75" customHeight="1" x14ac:dyDescent="0.25"/>
    <row r="63" spans="1:7" ht="78.75" customHeight="1" x14ac:dyDescent="0.25"/>
    <row r="64" spans="1:7" ht="78.75" customHeight="1" x14ac:dyDescent="0.25"/>
    <row r="65" spans="1:1" ht="78.75" customHeight="1" x14ac:dyDescent="0.25"/>
    <row r="66" spans="1:1" ht="72.75" customHeight="1" x14ac:dyDescent="0.25"/>
    <row r="67" spans="1:1" ht="72.75" customHeight="1" x14ac:dyDescent="0.25"/>
    <row r="68" spans="1:1" ht="72.75" customHeight="1" x14ac:dyDescent="0.25"/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  <row r="79" spans="1:1" x14ac:dyDescent="0.25">
      <c r="A79" s="22"/>
    </row>
    <row r="80" spans="1:1" x14ac:dyDescent="0.25">
      <c r="A80" s="22"/>
    </row>
    <row r="81" spans="1:1" x14ac:dyDescent="0.25">
      <c r="A81" s="22"/>
    </row>
  </sheetData>
  <mergeCells count="3">
    <mergeCell ref="A1:G1"/>
    <mergeCell ref="A3:D3"/>
    <mergeCell ref="A55:C55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Доходы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2026-06-29T03:43:43Z</cp:lastPrinted>
  <dcterms:created xsi:type="dcterms:W3CDTF">2026-06-24T10:17:53Z</dcterms:created>
  <dcterms:modified xsi:type="dcterms:W3CDTF">2026-10-21T01:38:31Z</dcterms:modified>
</cp:coreProperties>
</file>